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slocarova\Downloads\"/>
    </mc:Choice>
  </mc:AlternateContent>
  <xr:revisionPtr revIDLastSave="0" documentId="13_ncr:1_{AB3ED5A8-4D09-4440-9BCE-24DF3B9E8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 s="1"/>
  <c r="Z57" i="5"/>
  <c r="U41" i="5"/>
  <c r="W58" i="5"/>
  <c r="X58" i="5"/>
  <c r="U43" i="5"/>
  <c r="W59" i="5"/>
  <c r="X59" i="5"/>
  <c r="U45" i="5"/>
  <c r="W60" i="5"/>
  <c r="X60" i="5"/>
  <c r="W61" i="5"/>
  <c r="X61" i="5"/>
  <c r="V49" i="5"/>
  <c r="W62" i="5"/>
  <c r="X62" i="5"/>
  <c r="W63" i="5"/>
  <c r="X63" i="5"/>
  <c r="W64" i="5"/>
  <c r="X64" i="5"/>
  <c r="C3" i="6"/>
  <c r="C5" i="6"/>
  <c r="C4" i="6"/>
  <c r="X8" i="7"/>
  <c r="W10" i="7"/>
  <c r="B49" i="6"/>
  <c r="Z27" i="7"/>
  <c r="Y27" i="7"/>
  <c r="G38" i="6"/>
  <c r="AA31" i="7" s="1"/>
  <c r="Z13" i="7"/>
  <c r="AA13" i="7"/>
  <c r="AC13" i="7"/>
  <c r="M44" i="6"/>
  <c r="M46" i="6"/>
  <c r="M48" i="6"/>
  <c r="M50" i="6"/>
  <c r="M52" i="6"/>
  <c r="M54" i="6"/>
  <c r="Z29" i="7"/>
  <c r="Z14" i="7"/>
  <c r="AA14" i="7"/>
  <c r="Z31" i="7"/>
  <c r="Z15" i="7"/>
  <c r="AA15" i="7"/>
  <c r="Z33" i="7"/>
  <c r="Z16" i="7"/>
  <c r="AA16" i="7"/>
  <c r="Z35" i="7"/>
  <c r="Z17" i="7"/>
  <c r="AA17" i="7"/>
  <c r="Z37" i="7"/>
  <c r="Z18" i="7"/>
  <c r="AA18" i="7"/>
  <c r="Z39" i="7"/>
  <c r="Z19" i="7"/>
  <c r="AA19" i="7"/>
  <c r="Z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 s="1"/>
  <c r="B34" i="6"/>
  <c r="J31" i="6"/>
  <c r="J30" i="6" s="1"/>
  <c r="J24" i="6"/>
  <c r="J23" i="6" s="1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 s="1"/>
  <c r="U39" i="5"/>
  <c r="U34" i="5"/>
  <c r="I34" i="5"/>
  <c r="D34" i="5"/>
  <c r="E34" i="5" s="1"/>
  <c r="B34" i="5"/>
  <c r="AB32" i="5"/>
  <c r="Z53" i="5" s="1"/>
  <c r="I31" i="5"/>
  <c r="I30" i="5" s="1"/>
  <c r="AB29" i="5"/>
  <c r="Z33" i="5" s="1"/>
  <c r="U29" i="5"/>
  <c r="I24" i="5"/>
  <c r="I23" i="5" s="1"/>
  <c r="J18" i="5"/>
  <c r="E18" i="5"/>
  <c r="AC51" i="5"/>
  <c r="AC37" i="5"/>
  <c r="AC41" i="5"/>
  <c r="AC45" i="5"/>
  <c r="AC34" i="5"/>
  <c r="AC38" i="5"/>
  <c r="AC42" i="5"/>
  <c r="AC46" i="5"/>
  <c r="AC52" i="5"/>
  <c r="AC39" i="5"/>
  <c r="AC43" i="5"/>
  <c r="AC47" i="5"/>
  <c r="AC53" i="5"/>
  <c r="AC54" i="5"/>
  <c r="AC35" i="5"/>
  <c r="AC36" i="5"/>
  <c r="AC48" i="5"/>
  <c r="AC40" i="5"/>
  <c r="AC44" i="5"/>
  <c r="AC49" i="5"/>
  <c r="AC50" i="5"/>
  <c r="V47" i="5" l="1"/>
  <c r="Z54" i="5"/>
  <c r="AB54" i="5" s="1"/>
  <c r="AD54" i="5" s="1"/>
  <c r="AE54" i="5" s="1"/>
  <c r="AA57" i="5"/>
  <c r="AA8" i="7"/>
  <c r="AA7" i="7"/>
  <c r="X7" i="7" s="1"/>
  <c r="AA41" i="7"/>
  <c r="AA39" i="7"/>
  <c r="AA37" i="7"/>
  <c r="AA35" i="7"/>
  <c r="AA33" i="7"/>
  <c r="AA60" i="5"/>
  <c r="AA64" i="5"/>
  <c r="AA62" i="5"/>
  <c r="Z46" i="5"/>
  <c r="Z49" i="5"/>
  <c r="AA58" i="5"/>
  <c r="Z40" i="5"/>
  <c r="Z39" i="5"/>
  <c r="AA63" i="5"/>
  <c r="AA59" i="5"/>
  <c r="W36" i="5"/>
  <c r="A48" i="5" s="1"/>
  <c r="Z35" i="5"/>
  <c r="AA35" i="5" s="1"/>
  <c r="Z41" i="5"/>
  <c r="AA41" i="5" s="1"/>
  <c r="Z48" i="5"/>
  <c r="AA61" i="5"/>
  <c r="AB13" i="7"/>
  <c r="AD20" i="7" s="1"/>
  <c r="AA53" i="5"/>
  <c r="AB53" i="5"/>
  <c r="AD53" i="5" s="1"/>
  <c r="AE53" i="5" s="1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V41" i="5"/>
  <c r="AA40" i="5"/>
  <c r="Z38" i="5"/>
  <c r="Z50" i="5"/>
  <c r="Z55" i="5"/>
  <c r="Z43" i="5"/>
  <c r="Z51" i="5"/>
  <c r="Z42" i="5"/>
  <c r="AB41" i="5" s="1"/>
  <c r="AD41" i="5" s="1"/>
  <c r="AE41" i="5" s="1"/>
  <c r="W47" i="5"/>
  <c r="U61" i="5" s="1"/>
  <c r="V45" i="5"/>
  <c r="V39" i="5"/>
  <c r="U57" i="5" s="1"/>
  <c r="Z36" i="5"/>
  <c r="AB35" i="5" s="1"/>
  <c r="AD35" i="5" s="1"/>
  <c r="AE35" i="5" s="1"/>
  <c r="Z44" i="5"/>
  <c r="W49" i="5"/>
  <c r="W51" i="5"/>
  <c r="W41" i="5"/>
  <c r="V51" i="5"/>
  <c r="U63" i="5" l="1"/>
  <c r="U60" i="5"/>
  <c r="L46" i="5" s="1"/>
  <c r="AB40" i="5"/>
  <c r="AD40" i="5" s="1"/>
  <c r="AE40" i="5" s="1"/>
  <c r="B35" i="6"/>
  <c r="U62" i="5"/>
  <c r="U59" i="5"/>
  <c r="L44" i="5" s="1"/>
  <c r="X20" i="7"/>
  <c r="A48" i="6"/>
  <c r="AA29" i="7"/>
  <c r="AA27" i="7"/>
  <c r="AA48" i="5"/>
  <c r="AB48" i="5"/>
  <c r="AD48" i="5" s="1"/>
  <c r="AE48" i="5" s="1"/>
  <c r="AB49" i="5"/>
  <c r="AD49" i="5" s="1"/>
  <c r="AE49" i="5" s="1"/>
  <c r="AA49" i="5"/>
  <c r="AA39" i="5"/>
  <c r="AB39" i="5"/>
  <c r="AD39" i="5" s="1"/>
  <c r="AE39" i="5" s="1"/>
  <c r="AA46" i="5"/>
  <c r="AB46" i="5"/>
  <c r="AD46" i="5" s="1"/>
  <c r="AE46" i="5" s="1"/>
  <c r="AD17" i="7"/>
  <c r="X17" i="7" s="1"/>
  <c r="AD18" i="7"/>
  <c r="X18" i="7" s="1"/>
  <c r="AD16" i="7"/>
  <c r="X16" i="7" s="1"/>
  <c r="AD19" i="7"/>
  <c r="X19" i="7" s="1"/>
  <c r="AD13" i="7"/>
  <c r="AD14" i="7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U65" i="5" l="1"/>
  <c r="L56" i="5" s="1"/>
  <c r="L58" i="5" s="1"/>
  <c r="X13" i="7"/>
  <c r="M40" i="6" s="1"/>
  <c r="X14" i="7"/>
  <c r="M42" i="6" s="1"/>
  <c r="X23" i="7" l="1"/>
  <c r="M56" i="6" s="1"/>
  <c r="M58" i="6" s="1"/>
  <c r="X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Musilova</author>
    <author>katerina.musilova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katerina.musilova</author>
  </authors>
  <commentList>
    <comment ref="D1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<sst xmlns="http://schemas.openxmlformats.org/spreadsheetml/2006/main" count="220" uniqueCount="131">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</sst>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18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7" borderId="5" xfId="0" applyFont="1" applyFill="1" applyBorder="1" applyAlignment="1" applyProtection="1">
      <alignment horizontal="left" vertical="top" wrapText="1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8"/>
  <sheetViews>
    <sheetView tabSelected="1" zoomScaleNormal="100" workbookViewId="0">
      <selection activeCell="B27" sqref="B27"/>
    </sheetView>
  </sheetViews>
  <sheetFormatPr defaultRowHeight="12.75" outlineLevelCol="1" x14ac:dyDescent="0.2"/>
  <cols>
    <col min="1" max="1" width="12.140625" customWidth="1"/>
    <col min="2" max="2" width="10.85546875" customWidth="1"/>
    <col min="4" max="4" width="8.42578125" customWidth="1"/>
    <col min="5" max="5" width="10.42578125" customWidth="1"/>
    <col min="13" max="13" width="11" customWidth="1"/>
    <col min="21" max="21" width="11.42578125" bestFit="1" customWidth="1"/>
    <col min="23" max="31" width="9.140625" customWidth="1" outlineLevel="1"/>
  </cols>
  <sheetData>
    <row r="1" spans="1:31" ht="58.5" customHeight="1" x14ac:dyDescent="0.2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">
      <c r="J2" s="175"/>
      <c r="K2" s="175"/>
      <c r="L2" s="175"/>
      <c r="M2" s="175"/>
      <c r="W2" s="192" t="s">
        <v>94</v>
      </c>
      <c r="Y2" s="192" t="s">
        <v>95</v>
      </c>
    </row>
    <row r="3" spans="1:31" ht="23.25" x14ac:dyDescent="0.3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2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2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75" x14ac:dyDescent="0.2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VLOOKUP(AA6,A15:B32,2,0)</f>
        <v>#N/A</v>
      </c>
      <c r="AB7" s="111"/>
      <c r="AC7" s="111"/>
      <c r="AD7" s="111"/>
      <c r="AE7" s="111"/>
    </row>
    <row r="8" spans="1:31" ht="15" x14ac:dyDescent="0.2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VLOOKUP(AA6,D15:E32,2,0)</f>
        <v>#N/A</v>
      </c>
      <c r="AB8" s="111"/>
      <c r="AC8" s="111"/>
      <c r="AD8" s="111"/>
      <c r="AE8" s="111"/>
    </row>
    <row r="9" spans="1:31" ht="16.5" thickBot="1" x14ac:dyDescent="0.3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5" thickBot="1" x14ac:dyDescent="0.3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75" x14ac:dyDescent="0.2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">
      <c r="A23" s="250">
        <v>2023</v>
      </c>
      <c r="B23" s="249">
        <v>34.4</v>
      </c>
      <c r="C23" s="238"/>
      <c r="D23" s="250">
        <v>2023</v>
      </c>
      <c r="E23" s="249">
        <v>41.2</v>
      </c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">
      <c r="A24" s="250">
        <v>2024</v>
      </c>
      <c r="B24" s="249">
        <v>38.700000000000003</v>
      </c>
      <c r="C24" s="238"/>
      <c r="D24" s="250">
        <v>2024</v>
      </c>
      <c r="E24" s="249">
        <v>38.200000000000003</v>
      </c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75" thickBot="1" x14ac:dyDescent="0.25">
      <c r="A25" s="250">
        <v>2025</v>
      </c>
      <c r="B25" s="249">
        <v>34.700000000000003</v>
      </c>
      <c r="C25" s="238"/>
      <c r="D25" s="250">
        <v>2025</v>
      </c>
      <c r="E25" s="249">
        <v>35.799999999999997</v>
      </c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75" thickBot="1" x14ac:dyDescent="0.25">
      <c r="A26" s="250">
        <v>2026</v>
      </c>
      <c r="B26" s="249">
        <v>44.5</v>
      </c>
      <c r="C26" s="238"/>
      <c r="D26" s="250">
        <v>2026</v>
      </c>
      <c r="E26" s="249">
        <v>34.700000000000003</v>
      </c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25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25" x14ac:dyDescent="0.3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25" x14ac:dyDescent="0.3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25" x14ac:dyDescent="0.3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25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25" x14ac:dyDescent="0.3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25" x14ac:dyDescent="0.3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5" thickBot="1" x14ac:dyDescent="0.25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H87"/>
  <sheetViews>
    <sheetView zoomScale="85" zoomScaleNormal="85" workbookViewId="0">
      <selection activeCell="I13" sqref="I13"/>
    </sheetView>
  </sheetViews>
  <sheetFormatPr defaultRowHeight="12.75" x14ac:dyDescent="0.2"/>
  <cols>
    <col min="1" max="1" width="8.5703125" customWidth="1"/>
    <col min="2" max="2" width="9.42578125" customWidth="1"/>
    <col min="3" max="3" width="10.42578125" customWidth="1"/>
    <col min="4" max="4" width="11.42578125" customWidth="1"/>
    <col min="5" max="5" width="10" customWidth="1"/>
    <col min="6" max="6" width="11.42578125" customWidth="1"/>
    <col min="7" max="7" width="9.5703125" customWidth="1"/>
    <col min="8" max="8" width="5.5703125" bestFit="1" customWidth="1"/>
    <col min="9" max="9" width="12.140625" customWidth="1"/>
    <col min="10" max="10" width="11.5703125" customWidth="1"/>
    <col min="11" max="11" width="12.42578125" customWidth="1"/>
    <col min="12" max="12" width="11.140625" customWidth="1"/>
    <col min="13" max="13" width="16" customWidth="1"/>
    <col min="14" max="14" width="4.42578125" customWidth="1"/>
    <col min="15" max="15" width="54.5703125" customWidth="1"/>
    <col min="16" max="16" width="11" customWidth="1"/>
    <col min="17" max="21" width="9.140625" customWidth="1"/>
    <col min="22" max="22" width="12" customWidth="1"/>
    <col min="23" max="23" width="9.140625" customWidth="1"/>
    <col min="24" max="24" width="12.140625" customWidth="1"/>
    <col min="25" max="26" width="9.140625" customWidth="1"/>
    <col min="27" max="27" width="10.140625" customWidth="1"/>
    <col min="28" max="33" width="9.140625" customWidth="1"/>
    <col min="34" max="34" width="14.140625" customWidth="1"/>
    <col min="35" max="36" width="9.140625" customWidth="1"/>
  </cols>
  <sheetData>
    <row r="1" spans="1:15" ht="87" customHeight="1" x14ac:dyDescent="0.2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ht="33" customHeight="1" x14ac:dyDescent="0.4">
      <c r="C2" s="228" t="s">
        <v>92</v>
      </c>
      <c r="F2" s="223"/>
      <c r="G2" s="1"/>
      <c r="I2" s="1"/>
      <c r="J2" s="1"/>
    </row>
    <row r="3" spans="1:15" ht="12.75" customHeight="1" x14ac:dyDescent="0.2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"/>
    <row r="7" spans="1:15" ht="17.25" customHeight="1" x14ac:dyDescent="0.25">
      <c r="A7" s="337" t="s">
        <v>0</v>
      </c>
      <c r="B7" s="337"/>
      <c r="C7" s="338"/>
      <c r="D7" s="277"/>
      <c r="E7" s="277"/>
      <c r="F7" s="277"/>
      <c r="G7" s="277"/>
      <c r="H7" s="277"/>
      <c r="I7" s="277"/>
      <c r="J7" s="277"/>
      <c r="K7" s="182"/>
      <c r="L7" s="5"/>
      <c r="M7" s="6"/>
      <c r="O7" s="230" t="s">
        <v>113</v>
      </c>
    </row>
    <row r="8" spans="1:15" ht="17.25" customHeight="1" x14ac:dyDescent="0.25">
      <c r="A8" s="7"/>
      <c r="B8" s="7"/>
      <c r="C8" s="7"/>
      <c r="D8" s="347" t="s">
        <v>2</v>
      </c>
      <c r="E8" s="347"/>
      <c r="F8" s="347"/>
      <c r="G8" s="4"/>
      <c r="H8" s="4"/>
      <c r="I8" s="4"/>
      <c r="J8" s="4"/>
      <c r="K8" s="4"/>
      <c r="L8" s="4"/>
      <c r="M8" s="3"/>
      <c r="O8" s="231"/>
    </row>
    <row r="9" spans="1:15" ht="18" x14ac:dyDescent="0.25">
      <c r="A9" s="337" t="s">
        <v>1</v>
      </c>
      <c r="B9" s="337"/>
      <c r="C9" s="338"/>
      <c r="D9" s="277"/>
      <c r="E9" s="277"/>
      <c r="F9" s="277"/>
      <c r="G9" s="277"/>
      <c r="H9" s="277"/>
      <c r="I9" s="277"/>
      <c r="J9" s="277"/>
      <c r="K9" s="277"/>
      <c r="L9" s="277"/>
      <c r="M9" s="3"/>
      <c r="O9" s="231"/>
    </row>
    <row r="10" spans="1:15" ht="18" x14ac:dyDescent="0.25">
      <c r="A10" s="337" t="s">
        <v>78</v>
      </c>
      <c r="B10" s="337"/>
      <c r="C10" s="338"/>
      <c r="D10" s="344"/>
      <c r="E10" s="345"/>
      <c r="F10" s="277"/>
      <c r="G10" s="71"/>
      <c r="H10" s="71"/>
      <c r="I10" s="71" t="s">
        <v>62</v>
      </c>
      <c r="J10" s="345"/>
      <c r="K10" s="345"/>
      <c r="L10" s="277"/>
      <c r="M10" s="3"/>
      <c r="O10" s="231" t="s">
        <v>115</v>
      </c>
    </row>
    <row r="11" spans="1:15" ht="9" customHeight="1" x14ac:dyDescent="0.2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25">
      <c r="A12" s="339" t="s">
        <v>4</v>
      </c>
      <c r="B12" s="339"/>
      <c r="C12" s="340"/>
      <c r="D12" s="346"/>
      <c r="E12" s="346"/>
      <c r="F12" s="346"/>
      <c r="G12" s="346"/>
      <c r="H12" s="346"/>
      <c r="I12" s="346"/>
      <c r="J12" s="346"/>
      <c r="K12" s="346"/>
      <c r="L12" s="346"/>
      <c r="M12" s="3"/>
      <c r="O12" s="231" t="s">
        <v>72</v>
      </c>
    </row>
    <row r="13" spans="1:15" ht="19.5" customHeight="1" x14ac:dyDescent="0.25">
      <c r="A13" s="337" t="s">
        <v>5</v>
      </c>
      <c r="B13" s="337"/>
      <c r="C13" s="337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25">
      <c r="A14" s="337" t="s">
        <v>8</v>
      </c>
      <c r="B14" s="337"/>
      <c r="C14" s="338"/>
      <c r="D14" s="277"/>
      <c r="E14" s="277"/>
      <c r="F14" s="277"/>
      <c r="G14" s="277"/>
      <c r="H14" s="180"/>
      <c r="I14" s="4"/>
      <c r="J14" s="5"/>
      <c r="K14" s="11"/>
      <c r="L14" s="4"/>
      <c r="M14" s="3"/>
      <c r="O14" s="231"/>
    </row>
    <row r="15" spans="1:15" ht="9" customHeight="1" x14ac:dyDescent="0.2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">
      <c r="A16" s="339" t="s">
        <v>9</v>
      </c>
      <c r="B16" s="339"/>
      <c r="C16" s="340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O16" s="226" t="s">
        <v>73</v>
      </c>
    </row>
    <row r="17" spans="1:32" ht="12" customHeight="1" x14ac:dyDescent="0.2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262" t="s">
        <v>114</v>
      </c>
    </row>
    <row r="18" spans="1:32" ht="18.75" customHeight="1" x14ac:dyDescent="0.25">
      <c r="A18" s="337" t="s">
        <v>10</v>
      </c>
      <c r="B18" s="337"/>
      <c r="C18" s="338"/>
      <c r="D18" s="136" t="s">
        <v>130</v>
      </c>
      <c r="E18" s="342" t="str">
        <f>IF(D18="ano","typ","Dopravní prostředek")</f>
        <v>typ</v>
      </c>
      <c r="F18" s="342"/>
      <c r="G18" s="343"/>
      <c r="H18" s="343"/>
      <c r="I18" s="343"/>
      <c r="J18" s="343"/>
      <c r="K18" s="12" t="str">
        <f>IF(D18="ano","SPZ","")</f>
        <v>SPZ</v>
      </c>
      <c r="L18" s="277"/>
      <c r="M18" s="277"/>
      <c r="N18" s="13"/>
      <c r="O18" s="262"/>
    </row>
    <row r="19" spans="1:32" ht="21" customHeight="1" x14ac:dyDescent="0.25">
      <c r="A19" s="3"/>
      <c r="B19" s="3"/>
      <c r="C19" s="3"/>
      <c r="D19" s="4"/>
      <c r="E19" s="342"/>
      <c r="F19" s="342"/>
      <c r="G19" s="343"/>
      <c r="H19" s="343"/>
      <c r="I19" s="343"/>
      <c r="J19" s="343"/>
      <c r="K19" s="12" t="str">
        <f>IF(D18="ano","norma EU","")</f>
        <v>norma EU</v>
      </c>
      <c r="L19" s="277" t="s">
        <v>130</v>
      </c>
      <c r="M19" s="277"/>
      <c r="O19" s="262"/>
    </row>
    <row r="20" spans="1:32" ht="14.25" customHeight="1" x14ac:dyDescent="0.2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262"/>
      <c r="P20" s="17"/>
    </row>
    <row r="21" spans="1:32" ht="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2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262" t="s">
        <v>116</v>
      </c>
    </row>
    <row r="23" spans="1:32" ht="12.75" customHeight="1" x14ac:dyDescent="0.2">
      <c r="A23" s="19"/>
      <c r="B23" s="332" t="s">
        <v>12</v>
      </c>
      <c r="C23" s="332"/>
      <c r="D23" s="332"/>
      <c r="E23" s="332"/>
      <c r="F23" s="332"/>
      <c r="G23" s="19"/>
      <c r="H23" s="19"/>
      <c r="I23" s="19"/>
      <c r="J23" s="332" t="str">
        <f>IF(J24="","","…………………………..………….…………………………")</f>
        <v/>
      </c>
      <c r="K23" s="332"/>
      <c r="L23" s="332"/>
      <c r="M23" s="332"/>
      <c r="O23" s="262"/>
    </row>
    <row r="24" spans="1:32" ht="12.75" customHeight="1" x14ac:dyDescent="0.2">
      <c r="A24" s="19"/>
      <c r="B24" s="18" t="s">
        <v>11</v>
      </c>
      <c r="G24" s="19"/>
      <c r="H24" s="19"/>
      <c r="I24" s="19"/>
      <c r="J24" s="333" t="str">
        <f>IF(K7="ano","Datum a podpis vedoucího pracovníka:","")</f>
        <v/>
      </c>
      <c r="K24" s="333"/>
      <c r="L24" s="333"/>
      <c r="M24" s="333"/>
      <c r="O24" s="262"/>
    </row>
    <row r="25" spans="1:32" ht="12.75" customHeight="1" x14ac:dyDescent="0.2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62"/>
    </row>
    <row r="26" spans="1:32" ht="7.5" customHeight="1" x14ac:dyDescent="0.2">
      <c r="O26" s="262"/>
    </row>
    <row r="27" spans="1:32" ht="27" customHeight="1" x14ac:dyDescent="0.2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262"/>
      <c r="S27" s="10"/>
    </row>
    <row r="28" spans="1:32" ht="10.5" customHeight="1" x14ac:dyDescent="0.2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261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">
      <c r="K29" s="29"/>
      <c r="L29" s="29"/>
      <c r="M29" s="29"/>
      <c r="O29" s="261"/>
      <c r="S29" s="10"/>
    </row>
    <row r="30" spans="1:32" ht="12.75" customHeight="1" x14ac:dyDescent="0.2">
      <c r="A30" s="10" t="s">
        <v>14</v>
      </c>
      <c r="C30" s="10"/>
      <c r="E30" s="232" t="s">
        <v>126</v>
      </c>
      <c r="F30" s="232"/>
      <c r="G30" s="232"/>
      <c r="H30" s="232"/>
      <c r="I30" s="233"/>
      <c r="J30" s="334" t="str">
        <f>IF(J31="","","…………………………………………………...…………….")</f>
        <v/>
      </c>
      <c r="K30" s="334"/>
      <c r="L30" s="334"/>
      <c r="M30" s="334"/>
      <c r="N30" s="29"/>
      <c r="O30" s="261"/>
      <c r="S30" s="10"/>
    </row>
    <row r="31" spans="1:32" ht="12.75" customHeight="1" x14ac:dyDescent="0.2">
      <c r="A31" s="10"/>
      <c r="B31" s="10"/>
      <c r="E31" s="333" t="s">
        <v>16</v>
      </c>
      <c r="F31" s="333"/>
      <c r="G31" s="333"/>
      <c r="H31" s="333"/>
      <c r="I31" s="18"/>
      <c r="J31" s="333" t="str">
        <f>IF(K7="ano","Datum a podpis nadřízeného pracovníka","")</f>
        <v/>
      </c>
      <c r="K31" s="333"/>
      <c r="L31" s="333"/>
      <c r="M31" s="333"/>
      <c r="O31" s="261"/>
    </row>
    <row r="32" spans="1:32" ht="15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5" thickBot="1" x14ac:dyDescent="0.25">
      <c r="B33" s="10"/>
      <c r="C33" s="31"/>
      <c r="D33" s="10"/>
      <c r="E33" s="10"/>
      <c r="F33" s="10"/>
      <c r="O33" s="262" t="s">
        <v>118</v>
      </c>
      <c r="R33" s="10"/>
      <c r="S33" s="10"/>
    </row>
    <row r="34" spans="1:19" ht="13.5" thickBot="1" x14ac:dyDescent="0.25">
      <c r="B34" s="321" t="str">
        <f>IF(D18="ano","Cena Phm/l v Kč","")</f>
        <v>Cena Phm/l v Kč</v>
      </c>
      <c r="C34" s="322"/>
      <c r="D34" s="323" t="str">
        <f>IF(D18="ano",IF(C35="","Nemám doklad",""),"")</f>
        <v>Nemám doklad</v>
      </c>
      <c r="E34" s="325" t="str">
        <f>IF(D34="","","Druh Phm")</f>
        <v>Druh Phm</v>
      </c>
      <c r="F34" s="326"/>
      <c r="J34" t="str">
        <f>IF(D18="ano","Spotřeba dle TP","")</f>
        <v>Spotřeba dle TP</v>
      </c>
      <c r="N34" s="111"/>
      <c r="O34" s="262"/>
      <c r="R34" s="10"/>
      <c r="S34" s="10"/>
    </row>
    <row r="35" spans="1:19" ht="15" customHeight="1" thickBot="1" x14ac:dyDescent="0.3">
      <c r="B35" s="227" t="str">
        <f>IF(F13="","",IF(C35="",IF(E35="Natural 95",'data-Vyplní jednotka !'!AA8,IF(E35="Nafta",'data-Vyplní jednotka !'!AA7,"")),""))</f>
        <v/>
      </c>
      <c r="C35" s="189"/>
      <c r="D35" s="324"/>
      <c r="E35" s="327"/>
      <c r="F35" s="328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262"/>
      <c r="R35" s="10"/>
      <c r="S35" s="10"/>
    </row>
    <row r="36" spans="1:19" ht="13.5" thickBot="1" x14ac:dyDescent="0.25">
      <c r="J36" s="35"/>
      <c r="K36" s="36"/>
      <c r="L36" s="37"/>
      <c r="M36" s="131">
        <f>IF(D18="ne","",IF(D18="","",IF(L19="ne",((J36+K36+L36)/3),L36)))</f>
        <v>0</v>
      </c>
      <c r="O36" s="262"/>
      <c r="R36" s="10"/>
      <c r="S36" s="10"/>
    </row>
    <row r="37" spans="1:19" ht="15.75" thickBot="1" x14ac:dyDescent="0.3">
      <c r="A37" s="329" t="s">
        <v>20</v>
      </c>
      <c r="B37" s="329"/>
      <c r="O37" s="262"/>
      <c r="R37" s="10"/>
      <c r="S37" s="10"/>
    </row>
    <row r="38" spans="1:19" ht="12.75" customHeight="1" x14ac:dyDescent="0.2">
      <c r="A38" s="306" t="s">
        <v>38</v>
      </c>
      <c r="B38" s="307"/>
      <c r="C38" s="38" t="s">
        <v>21</v>
      </c>
      <c r="D38" s="234" t="s">
        <v>22</v>
      </c>
      <c r="E38" s="330" t="s">
        <v>23</v>
      </c>
      <c r="F38" s="331"/>
      <c r="G38" s="308" t="str">
        <f>IF(D18="ano","Ujeté Km","")</f>
        <v>Ujeté Km</v>
      </c>
      <c r="H38" s="308" t="s">
        <v>91</v>
      </c>
      <c r="I38" s="310" t="s">
        <v>79</v>
      </c>
      <c r="J38" s="39" t="s">
        <v>24</v>
      </c>
      <c r="K38" s="335" t="s">
        <v>17</v>
      </c>
      <c r="L38" s="41" t="s">
        <v>25</v>
      </c>
      <c r="M38" s="312" t="s">
        <v>26</v>
      </c>
      <c r="O38" s="262"/>
      <c r="R38" s="10"/>
      <c r="S38" s="10"/>
    </row>
    <row r="39" spans="1:19" ht="15" customHeight="1" thickBot="1" x14ac:dyDescent="0.25">
      <c r="A39" t="s">
        <v>39</v>
      </c>
      <c r="B39" t="s">
        <v>40</v>
      </c>
      <c r="C39" s="44"/>
      <c r="D39" s="235" t="s">
        <v>32</v>
      </c>
      <c r="E39" s="314" t="s">
        <v>33</v>
      </c>
      <c r="F39" s="315"/>
      <c r="G39" s="309"/>
      <c r="H39" s="309"/>
      <c r="I39" s="311"/>
      <c r="J39" s="45" t="s">
        <v>34</v>
      </c>
      <c r="K39" s="336"/>
      <c r="L39" s="46" t="s">
        <v>35</v>
      </c>
      <c r="M39" s="313"/>
      <c r="O39" s="262"/>
      <c r="R39" s="10"/>
      <c r="S39" s="10"/>
    </row>
    <row r="40" spans="1:19" ht="13.5" thickBot="1" x14ac:dyDescent="0.25">
      <c r="A40" s="54">
        <f>F13</f>
        <v>0</v>
      </c>
      <c r="B40" s="56" t="str">
        <f>IF(D40="","",D40)</f>
        <v/>
      </c>
      <c r="C40" s="316"/>
      <c r="D40" s="50"/>
      <c r="E40" s="318"/>
      <c r="F40" s="319"/>
      <c r="G40" s="303"/>
      <c r="H40" s="303"/>
      <c r="I40" s="320"/>
      <c r="J40" s="303"/>
      <c r="K40" s="303"/>
      <c r="L40" s="304"/>
      <c r="M40" s="305" t="str">
        <f>IF(C40="","",IF('data-Vyplní jednotka !'!X13=0,"",'data-Vyplní jednotka !'!X13))</f>
        <v/>
      </c>
      <c r="O40" s="262"/>
      <c r="R40" s="10"/>
      <c r="S40" s="10"/>
    </row>
    <row r="41" spans="1:19" ht="15.75" x14ac:dyDescent="0.25">
      <c r="A41" s="306" t="s">
        <v>41</v>
      </c>
      <c r="B41" s="307"/>
      <c r="C41" s="317"/>
      <c r="D41" s="52"/>
      <c r="E41" s="286"/>
      <c r="F41" s="287"/>
      <c r="G41" s="289"/>
      <c r="H41" s="289"/>
      <c r="I41" s="298"/>
      <c r="J41" s="289"/>
      <c r="K41" s="289"/>
      <c r="L41" s="283"/>
      <c r="M41" s="285"/>
      <c r="O41" s="231"/>
      <c r="R41" s="10"/>
      <c r="S41" s="10"/>
    </row>
    <row r="42" spans="1:19" ht="16.5" thickBot="1" x14ac:dyDescent="0.3">
      <c r="A42" t="s">
        <v>39</v>
      </c>
      <c r="B42" t="s">
        <v>40</v>
      </c>
      <c r="C42" s="295"/>
      <c r="D42" s="55"/>
      <c r="E42" s="286"/>
      <c r="F42" s="287"/>
      <c r="G42" s="288"/>
      <c r="H42" s="288"/>
      <c r="I42" s="297"/>
      <c r="J42" s="288"/>
      <c r="K42" s="288"/>
      <c r="L42" s="282"/>
      <c r="M42" s="284" t="str">
        <f>IF(C42="","",IF('data-Vyplní jednotka !'!X14=0,"",'data-Vyplní jednotka !'!X14))</f>
        <v/>
      </c>
      <c r="O42" s="231"/>
      <c r="R42" s="10"/>
      <c r="S42" s="10"/>
    </row>
    <row r="43" spans="1:19" ht="16.5" thickBot="1" x14ac:dyDescent="0.3">
      <c r="A43" s="54">
        <f>I13</f>
        <v>0</v>
      </c>
      <c r="B43" s="56">
        <f>IF(C42="",D41,IF(C44="",D43,IF(C46="",D45,IF(C48="",D47,IF(C50="",D49,IF(C52="",D51,IF(C54="",D53,D55)))))))</f>
        <v>0</v>
      </c>
      <c r="C43" s="296"/>
      <c r="D43" s="55"/>
      <c r="E43" s="286"/>
      <c r="F43" s="287"/>
      <c r="G43" s="289"/>
      <c r="H43" s="289"/>
      <c r="I43" s="298"/>
      <c r="J43" s="289"/>
      <c r="K43" s="289"/>
      <c r="L43" s="283"/>
      <c r="M43" s="285"/>
      <c r="O43" s="231"/>
      <c r="R43" s="10"/>
      <c r="S43" s="10"/>
    </row>
    <row r="44" spans="1:19" x14ac:dyDescent="0.2">
      <c r="C44" s="295"/>
      <c r="D44" s="55"/>
      <c r="E44" s="286"/>
      <c r="F44" s="287"/>
      <c r="G44" s="288"/>
      <c r="H44" s="288"/>
      <c r="I44" s="297"/>
      <c r="J44" s="288"/>
      <c r="K44" s="288"/>
      <c r="L44" s="282"/>
      <c r="M44" s="284" t="str">
        <f>IF(C44="","",IF('data-Vyplní jednotka !'!X15=0,"",'data-Vyplní jednotka !'!X15))</f>
        <v/>
      </c>
      <c r="O44" s="262" t="s">
        <v>127</v>
      </c>
      <c r="R44" s="10"/>
      <c r="S44" s="10"/>
    </row>
    <row r="45" spans="1:19" x14ac:dyDescent="0.2">
      <c r="C45" s="296"/>
      <c r="D45" s="55"/>
      <c r="E45" s="286"/>
      <c r="F45" s="287"/>
      <c r="G45" s="289"/>
      <c r="H45" s="289"/>
      <c r="I45" s="298"/>
      <c r="J45" s="289"/>
      <c r="K45" s="289"/>
      <c r="L45" s="283"/>
      <c r="M45" s="285"/>
      <c r="O45" s="262"/>
      <c r="R45" s="10"/>
      <c r="S45" s="10"/>
    </row>
    <row r="46" spans="1:19" x14ac:dyDescent="0.2">
      <c r="A46" s="301" t="s">
        <v>58</v>
      </c>
      <c r="B46" s="302"/>
      <c r="C46" s="295"/>
      <c r="D46" s="55"/>
      <c r="E46" s="286"/>
      <c r="F46" s="287"/>
      <c r="G46" s="288"/>
      <c r="H46" s="288"/>
      <c r="I46" s="297"/>
      <c r="J46" s="288"/>
      <c r="K46" s="288"/>
      <c r="L46" s="282"/>
      <c r="M46" s="284" t="str">
        <f>IF(C46="","",IF('data-Vyplní jednotka !'!X16=0,"",'data-Vyplní jednotka !'!X16))</f>
        <v/>
      </c>
      <c r="O46" s="262"/>
      <c r="R46" s="10"/>
      <c r="S46" s="10"/>
    </row>
    <row r="47" spans="1:19" x14ac:dyDescent="0.2">
      <c r="A47" s="301"/>
      <c r="B47" s="302"/>
      <c r="C47" s="296"/>
      <c r="D47" s="55"/>
      <c r="E47" s="286"/>
      <c r="F47" s="287"/>
      <c r="G47" s="289"/>
      <c r="H47" s="289"/>
      <c r="I47" s="298"/>
      <c r="J47" s="289"/>
      <c r="K47" s="289"/>
      <c r="L47" s="283"/>
      <c r="M47" s="285"/>
      <c r="O47" s="262"/>
      <c r="R47" s="10"/>
      <c r="S47" s="10"/>
    </row>
    <row r="48" spans="1:19" ht="15" x14ac:dyDescent="0.25">
      <c r="A48" s="132" t="str">
        <f>IF('data-Vyplní jednotka !'!X7=0,"",'data-Vyplní jednotka !'!X7)</f>
        <v/>
      </c>
      <c r="C48" s="295"/>
      <c r="D48" s="55"/>
      <c r="E48" s="286"/>
      <c r="F48" s="287"/>
      <c r="G48" s="288"/>
      <c r="H48" s="288"/>
      <c r="I48" s="297"/>
      <c r="J48" s="288"/>
      <c r="K48" s="288"/>
      <c r="L48" s="282"/>
      <c r="M48" s="284" t="str">
        <f>IF(C48="","",IF('data-Vyplní jednotka !'!X17=0,"",'data-Vyplní jednotka !'!X17))</f>
        <v/>
      </c>
      <c r="O48" s="262"/>
      <c r="R48" s="10"/>
      <c r="S48" s="10"/>
    </row>
    <row r="49" spans="1:21" x14ac:dyDescent="0.2">
      <c r="A49" s="179" t="s">
        <v>100</v>
      </c>
      <c r="B49" s="193">
        <f>'data-Vyplní jednotka !'!B10</f>
        <v>15</v>
      </c>
      <c r="C49" s="296"/>
      <c r="D49" s="55"/>
      <c r="E49" s="286"/>
      <c r="F49" s="287"/>
      <c r="G49" s="289"/>
      <c r="H49" s="289"/>
      <c r="I49" s="298"/>
      <c r="J49" s="289"/>
      <c r="K49" s="289"/>
      <c r="L49" s="283"/>
      <c r="M49" s="285"/>
      <c r="O49" s="262"/>
      <c r="R49" s="10"/>
      <c r="S49" s="10"/>
    </row>
    <row r="50" spans="1:21" ht="15.75" x14ac:dyDescent="0.25">
      <c r="C50" s="295"/>
      <c r="D50" s="55"/>
      <c r="E50" s="286"/>
      <c r="F50" s="287"/>
      <c r="G50" s="288"/>
      <c r="H50" s="288"/>
      <c r="I50" s="297"/>
      <c r="J50" s="288"/>
      <c r="K50" s="288"/>
      <c r="L50" s="282"/>
      <c r="M50" s="284" t="str">
        <f>IF(C50="","",IF('data-Vyplní jednotka !'!X18=0,"",'data-Vyplní jednotka !'!X18))</f>
        <v/>
      </c>
      <c r="O50" s="231"/>
      <c r="R50" s="10"/>
      <c r="S50" s="10"/>
    </row>
    <row r="51" spans="1:21" ht="15.75" x14ac:dyDescent="0.25">
      <c r="C51" s="296"/>
      <c r="D51" s="55"/>
      <c r="E51" s="286"/>
      <c r="F51" s="287"/>
      <c r="G51" s="289"/>
      <c r="H51" s="289"/>
      <c r="I51" s="298"/>
      <c r="J51" s="289"/>
      <c r="K51" s="289"/>
      <c r="L51" s="283"/>
      <c r="M51" s="285"/>
      <c r="O51" s="231"/>
      <c r="R51" s="10"/>
      <c r="S51" s="10"/>
    </row>
    <row r="52" spans="1:21" ht="15.75" x14ac:dyDescent="0.25">
      <c r="C52" s="295"/>
      <c r="D52" s="55"/>
      <c r="E52" s="286"/>
      <c r="F52" s="287"/>
      <c r="G52" s="288"/>
      <c r="H52" s="288"/>
      <c r="I52" s="297"/>
      <c r="J52" s="288"/>
      <c r="K52" s="288"/>
      <c r="L52" s="282"/>
      <c r="M52" s="284" t="str">
        <f>IF(C52="","",IF('data-Vyplní jednotka !'!X19=0,"",'data-Vyplní jednotka !'!X19))</f>
        <v/>
      </c>
      <c r="O52" s="231"/>
      <c r="R52" s="10"/>
      <c r="S52" s="10"/>
    </row>
    <row r="53" spans="1:21" ht="15.75" x14ac:dyDescent="0.25">
      <c r="C53" s="296"/>
      <c r="D53" s="55"/>
      <c r="E53" s="286"/>
      <c r="F53" s="287"/>
      <c r="G53" s="289"/>
      <c r="H53" s="289"/>
      <c r="I53" s="298"/>
      <c r="J53" s="289"/>
      <c r="K53" s="289"/>
      <c r="L53" s="283"/>
      <c r="M53" s="285"/>
      <c r="O53" s="231"/>
      <c r="R53" s="10"/>
      <c r="S53" s="10"/>
    </row>
    <row r="54" spans="1:21" ht="15.75" x14ac:dyDescent="0.25">
      <c r="C54" s="295"/>
      <c r="D54" s="55"/>
      <c r="E54" s="286"/>
      <c r="F54" s="287"/>
      <c r="G54" s="288"/>
      <c r="H54" s="288"/>
      <c r="I54" s="297"/>
      <c r="J54" s="288"/>
      <c r="K54" s="288"/>
      <c r="L54" s="282"/>
      <c r="M54" s="284" t="str">
        <f>IF(C54="","",IF('data-Vyplní jednotka !'!X20=0,"",'data-Vyplní jednotka !'!X20))</f>
        <v/>
      </c>
      <c r="O54" s="231"/>
      <c r="R54" s="10"/>
      <c r="S54" s="10"/>
    </row>
    <row r="55" spans="1:21" ht="16.5" thickBot="1" x14ac:dyDescent="0.3">
      <c r="C55" s="299"/>
      <c r="D55" s="57"/>
      <c r="E55" s="293"/>
      <c r="F55" s="294"/>
      <c r="G55" s="290"/>
      <c r="H55" s="290"/>
      <c r="I55" s="300"/>
      <c r="J55" s="290"/>
      <c r="K55" s="290"/>
      <c r="L55" s="291"/>
      <c r="M55" s="292"/>
      <c r="O55" s="231" t="s">
        <v>121</v>
      </c>
      <c r="R55" s="10"/>
      <c r="S55" s="10"/>
    </row>
    <row r="56" spans="1:21" ht="20.25" customHeight="1" thickBot="1" x14ac:dyDescent="0.25">
      <c r="C56" s="114"/>
      <c r="D56" s="58"/>
      <c r="E56" s="58"/>
      <c r="F56" s="31"/>
      <c r="G56" s="113"/>
      <c r="H56" s="113"/>
      <c r="I56" s="113"/>
      <c r="J56" s="113"/>
      <c r="K56" s="280" t="s">
        <v>56</v>
      </c>
      <c r="L56" s="281"/>
      <c r="M56" s="178">
        <f>'data-Vyplní jednotka !'!X23</f>
        <v>0</v>
      </c>
      <c r="O56" s="262" t="s">
        <v>120</v>
      </c>
      <c r="R56" s="10"/>
      <c r="S56" s="10"/>
      <c r="U56" s="10"/>
    </row>
    <row r="57" spans="1:21" ht="21" customHeight="1" thickBot="1" x14ac:dyDescent="0.25">
      <c r="A57" s="186"/>
      <c r="B57" s="186"/>
      <c r="C57" s="186"/>
      <c r="D57" s="186"/>
      <c r="E57" s="186"/>
      <c r="F57" s="186"/>
      <c r="K57" s="269" t="s">
        <v>43</v>
      </c>
      <c r="L57" s="270"/>
      <c r="M57" s="133"/>
      <c r="O57" s="262"/>
      <c r="R57" s="10"/>
      <c r="S57" s="10"/>
    </row>
    <row r="58" spans="1:21" ht="17.25" customHeight="1" x14ac:dyDescent="0.2">
      <c r="A58" s="183"/>
      <c r="B58" s="184"/>
      <c r="C58" s="185"/>
      <c r="D58" s="183"/>
      <c r="E58" s="184"/>
      <c r="F58" s="185"/>
      <c r="J58" s="60"/>
      <c r="K58" s="271" t="s">
        <v>45</v>
      </c>
      <c r="L58" s="272"/>
      <c r="M58" s="275">
        <f>ROUND(M56-M57,0)</f>
        <v>0</v>
      </c>
      <c r="O58" s="262"/>
      <c r="R58" s="10"/>
      <c r="S58" s="10"/>
    </row>
    <row r="59" spans="1:21" ht="16.5" customHeight="1" thickBot="1" x14ac:dyDescent="0.25">
      <c r="F59" s="185"/>
      <c r="K59" s="273"/>
      <c r="L59" s="274"/>
      <c r="M59" s="276"/>
      <c r="O59" s="262" t="s">
        <v>122</v>
      </c>
      <c r="R59" s="10"/>
      <c r="S59" s="10"/>
    </row>
    <row r="60" spans="1:21" ht="16.5" customHeight="1" thickBot="1" x14ac:dyDescent="0.25">
      <c r="A60" s="183"/>
      <c r="B60" s="266" t="s">
        <v>44</v>
      </c>
      <c r="C60" s="266"/>
      <c r="D60" s="266"/>
      <c r="E60" s="129">
        <v>0</v>
      </c>
      <c r="F60" s="185"/>
      <c r="G60" s="60"/>
      <c r="H60" s="60"/>
      <c r="I60" s="60"/>
      <c r="J60" s="60"/>
      <c r="O60" s="262"/>
      <c r="R60" s="10"/>
      <c r="S60" s="10"/>
    </row>
    <row r="61" spans="1:21" ht="16.5" customHeight="1" x14ac:dyDescent="0.2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262"/>
      <c r="R61" s="10"/>
      <c r="S61" s="10"/>
    </row>
    <row r="62" spans="1:21" ht="16.5" customHeight="1" x14ac:dyDescent="0.25">
      <c r="A62" s="183"/>
      <c r="E62" s="184"/>
      <c r="F62" s="185"/>
      <c r="O62" s="231"/>
      <c r="R62" s="10"/>
      <c r="S62" s="10"/>
    </row>
    <row r="63" spans="1:21" ht="16.5" customHeight="1" x14ac:dyDescent="0.25">
      <c r="A63" s="183"/>
      <c r="E63" s="184"/>
      <c r="F63" s="185"/>
      <c r="G63" s="265" t="s">
        <v>47</v>
      </c>
      <c r="H63" s="265"/>
      <c r="I63" s="265"/>
      <c r="J63" s="265"/>
      <c r="K63" s="265"/>
      <c r="L63" s="265"/>
      <c r="M63" s="265"/>
      <c r="O63" s="231"/>
      <c r="R63" s="10"/>
      <c r="S63" s="10"/>
    </row>
    <row r="64" spans="1:21" ht="16.5" customHeight="1" x14ac:dyDescent="0.2">
      <c r="A64" s="183"/>
      <c r="E64" s="184"/>
      <c r="F64" s="185"/>
      <c r="O64" s="262" t="s">
        <v>76</v>
      </c>
      <c r="R64" s="10"/>
      <c r="S64" s="10"/>
    </row>
    <row r="65" spans="1:34" ht="16.5" customHeight="1" x14ac:dyDescent="0.2">
      <c r="A65" s="183"/>
      <c r="B65" s="184"/>
      <c r="C65" s="185"/>
      <c r="D65" s="183"/>
      <c r="E65" s="184"/>
      <c r="F65" s="185"/>
      <c r="G65" s="130"/>
      <c r="H65" s="130"/>
      <c r="I65" s="130"/>
      <c r="O65" s="262"/>
      <c r="R65" s="10"/>
      <c r="S65" s="10"/>
    </row>
    <row r="66" spans="1:34" ht="16.5" customHeight="1" x14ac:dyDescent="0.2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25">
      <c r="A67" s="183"/>
      <c r="B67" s="181" t="s">
        <v>93</v>
      </c>
      <c r="C67" s="277"/>
      <c r="D67" s="278"/>
      <c r="E67" s="184"/>
      <c r="F67" s="185"/>
      <c r="G67" s="60"/>
      <c r="H67" s="60"/>
      <c r="I67" s="279" t="s">
        <v>48</v>
      </c>
      <c r="J67" s="279"/>
      <c r="K67" s="279"/>
      <c r="L67" s="279"/>
      <c r="M67" s="279"/>
      <c r="O67" s="262" t="s">
        <v>129</v>
      </c>
      <c r="R67" s="10"/>
      <c r="S67" s="31"/>
    </row>
    <row r="68" spans="1:34" ht="11.25" customHeight="1" x14ac:dyDescent="0.2">
      <c r="A68" s="31"/>
      <c r="B68" s="66"/>
      <c r="C68" s="267"/>
      <c r="D68" s="268"/>
      <c r="H68" s="60"/>
      <c r="O68" s="262"/>
      <c r="R68" s="10"/>
      <c r="S68" s="31"/>
    </row>
    <row r="69" spans="1:34" ht="16.5" customHeight="1" x14ac:dyDescent="0.2">
      <c r="A69" s="31"/>
      <c r="B69" s="31"/>
      <c r="C69" s="59"/>
      <c r="D69" s="58"/>
      <c r="E69" s="58"/>
      <c r="F69" s="111"/>
      <c r="J69" s="60"/>
      <c r="O69" s="262"/>
      <c r="S69" s="31"/>
    </row>
    <row r="70" spans="1:34" ht="16.5" customHeight="1" x14ac:dyDescent="0.2">
      <c r="B70" s="135"/>
      <c r="C70" s="135"/>
      <c r="D70" s="135"/>
      <c r="I70" s="60"/>
      <c r="J70" s="60"/>
      <c r="O70" s="262"/>
      <c r="S70" s="31"/>
    </row>
    <row r="71" spans="1:34" ht="15.75" customHeight="1" x14ac:dyDescent="0.2">
      <c r="E71" s="58"/>
      <c r="F71" s="31"/>
      <c r="G71" s="60"/>
      <c r="H71" s="60"/>
      <c r="L71" s="31"/>
      <c r="O71" s="262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">
      <c r="S87" s="31"/>
      <c r="T87" s="31"/>
    </row>
  </sheetData>
  <mergeCells count="140"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</mergeCells>
  <dataValidations count="3">
    <dataValidation type="list" allowBlank="1" showInputMessage="1" showErrorMessage="1" sqref="H40:H55" xr:uid="{00000000-0002-0000-0100-000000000000}">
      <formula1>"ano, ne"</formula1>
    </dataValidation>
    <dataValidation type="list" allowBlank="1" showInputMessage="1" showErrorMessage="1" sqref="E35:F35" xr:uid="{00000000-0002-0000-0100-000001000000}">
      <formula1>"Nafta,Natural 95"</formula1>
    </dataValidation>
    <dataValidation type="list" allowBlank="1" showInputMessage="1" showErrorMessage="1" sqref="K7 E61:E67 E58 B65 B58 B61 D18 L19:M19" xr:uid="{00000000-0002-0000-0100-000002000000}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H86"/>
  <sheetViews>
    <sheetView zoomScale="70" zoomScaleNormal="70" workbookViewId="0">
      <selection activeCell="E35" sqref="E35:F35"/>
    </sheetView>
  </sheetViews>
  <sheetFormatPr defaultRowHeight="12.75" outlineLevelCol="1" x14ac:dyDescent="0.2"/>
  <cols>
    <col min="1" max="1" width="8.5703125" customWidth="1"/>
    <col min="2" max="2" width="8.85546875" customWidth="1"/>
    <col min="3" max="3" width="10.42578125" customWidth="1"/>
    <col min="4" max="4" width="11.42578125" customWidth="1"/>
    <col min="5" max="5" width="10" customWidth="1"/>
    <col min="6" max="6" width="10.140625" customWidth="1"/>
    <col min="7" max="7" width="11.5703125" customWidth="1"/>
    <col min="8" max="8" width="12.140625" customWidth="1"/>
    <col min="9" max="9" width="11.5703125" customWidth="1"/>
    <col min="10" max="10" width="9.85546875" customWidth="1"/>
    <col min="11" max="11" width="11.140625" customWidth="1"/>
    <col min="12" max="12" width="16" customWidth="1"/>
    <col min="13" max="13" width="71.140625" customWidth="1"/>
    <col min="14" max="15" width="11" customWidth="1"/>
    <col min="16" max="18" width="9.140625" customWidth="1"/>
    <col min="19" max="20" width="9.140625" hidden="1" customWidth="1" outlineLevel="1"/>
    <col min="21" max="21" width="12" hidden="1" customWidth="1" outlineLevel="1"/>
    <col min="22" max="22" width="9.140625" hidden="1" customWidth="1" outlineLevel="1"/>
    <col min="23" max="23" width="12.140625" hidden="1" customWidth="1" outlineLevel="1"/>
    <col min="24" max="25" width="9.140625" hidden="1" customWidth="1" outlineLevel="1"/>
    <col min="26" max="26" width="10.140625" hidden="1" customWidth="1" outlineLevel="1"/>
    <col min="27" max="33" width="9.140625" hidden="1" customWidth="1" outlineLevel="1"/>
    <col min="34" max="34" width="9.140625" customWidth="1" collapsed="1"/>
    <col min="35" max="35" width="9.140625" customWidth="1"/>
  </cols>
  <sheetData>
    <row r="1" spans="1:13" ht="78" customHeight="1" thickBot="1" x14ac:dyDescent="0.45">
      <c r="A1" s="371" t="s">
        <v>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169" t="s">
        <v>77</v>
      </c>
    </row>
    <row r="2" spans="1:13" ht="12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420" t="s">
        <v>92</v>
      </c>
      <c r="D3" s="420"/>
      <c r="E3" s="420"/>
      <c r="F3" s="420"/>
      <c r="G3" s="420"/>
      <c r="H3" s="420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25">
      <c r="A7" s="421" t="s">
        <v>0</v>
      </c>
      <c r="B7" s="422"/>
      <c r="C7" s="422"/>
      <c r="D7" s="423" t="s">
        <v>63</v>
      </c>
      <c r="E7" s="423"/>
      <c r="F7" s="423"/>
      <c r="G7" s="423"/>
      <c r="H7" s="424"/>
      <c r="I7" s="424"/>
      <c r="J7" s="182"/>
      <c r="K7" s="70"/>
      <c r="L7" s="149"/>
      <c r="M7" s="171" t="s">
        <v>113</v>
      </c>
    </row>
    <row r="8" spans="1:13" ht="17.25" customHeight="1" x14ac:dyDescent="0.25">
      <c r="A8" s="150"/>
      <c r="B8" s="151"/>
      <c r="C8" s="151"/>
      <c r="D8" s="425" t="s">
        <v>2</v>
      </c>
      <c r="E8" s="425"/>
      <c r="F8" s="425"/>
      <c r="G8" s="69"/>
      <c r="H8" s="69"/>
      <c r="I8" s="69"/>
      <c r="J8" s="69"/>
      <c r="K8" s="69"/>
      <c r="L8" s="152"/>
      <c r="M8" s="172"/>
    </row>
    <row r="9" spans="1:13" ht="18" x14ac:dyDescent="0.25">
      <c r="A9" s="421" t="s">
        <v>1</v>
      </c>
      <c r="B9" s="422"/>
      <c r="C9" s="422"/>
      <c r="D9" s="423" t="s">
        <v>64</v>
      </c>
      <c r="E9" s="423"/>
      <c r="F9" s="423"/>
      <c r="G9" s="423"/>
      <c r="H9" s="423"/>
      <c r="I9" s="423"/>
      <c r="J9" s="423"/>
      <c r="K9" s="423"/>
      <c r="L9" s="152"/>
      <c r="M9" s="172"/>
    </row>
    <row r="10" spans="1:13" ht="18" x14ac:dyDescent="0.25">
      <c r="A10" s="421" t="s">
        <v>3</v>
      </c>
      <c r="B10" s="422"/>
      <c r="C10" s="422"/>
      <c r="D10" s="433"/>
      <c r="E10" s="433"/>
      <c r="F10" s="423"/>
      <c r="G10" s="71"/>
      <c r="H10" s="71" t="s">
        <v>62</v>
      </c>
      <c r="I10" s="433" t="s">
        <v>65</v>
      </c>
      <c r="J10" s="433"/>
      <c r="K10" s="423"/>
      <c r="L10" s="152"/>
      <c r="M10" s="172" t="s">
        <v>115</v>
      </c>
    </row>
    <row r="11" spans="1:13" ht="9" customHeight="1" x14ac:dyDescent="0.2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25">
      <c r="A12" s="426" t="s">
        <v>4</v>
      </c>
      <c r="B12" s="427"/>
      <c r="C12" s="427"/>
      <c r="D12" s="434" t="s">
        <v>66</v>
      </c>
      <c r="E12" s="434"/>
      <c r="F12" s="434"/>
      <c r="G12" s="434"/>
      <c r="H12" s="434"/>
      <c r="I12" s="434"/>
      <c r="J12" s="434"/>
      <c r="K12" s="434"/>
      <c r="L12" s="152"/>
      <c r="M12" s="172" t="s">
        <v>72</v>
      </c>
    </row>
    <row r="13" spans="1:13" ht="19.5" customHeight="1" x14ac:dyDescent="0.25">
      <c r="A13" s="421" t="s">
        <v>5</v>
      </c>
      <c r="B13" s="422"/>
      <c r="C13" s="422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25">
      <c r="A14" s="421" t="s">
        <v>8</v>
      </c>
      <c r="B14" s="422"/>
      <c r="C14" s="422"/>
      <c r="D14" s="423" t="s">
        <v>67</v>
      </c>
      <c r="E14" s="423"/>
      <c r="F14" s="423"/>
      <c r="G14" s="423"/>
      <c r="H14" s="69"/>
      <c r="I14" s="70"/>
      <c r="J14" s="74"/>
      <c r="K14" s="69"/>
      <c r="L14" s="152"/>
      <c r="M14" s="172"/>
    </row>
    <row r="15" spans="1:13" ht="9" customHeight="1" x14ac:dyDescent="0.2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">
      <c r="A16" s="426" t="s">
        <v>9</v>
      </c>
      <c r="B16" s="427"/>
      <c r="C16" s="427"/>
      <c r="D16" s="428" t="s">
        <v>68</v>
      </c>
      <c r="E16" s="428"/>
      <c r="F16" s="428"/>
      <c r="G16" s="428"/>
      <c r="H16" s="428"/>
      <c r="I16" s="428"/>
      <c r="J16" s="428"/>
      <c r="K16" s="428"/>
      <c r="L16" s="429"/>
      <c r="M16" s="177" t="s">
        <v>73</v>
      </c>
    </row>
    <row r="17" spans="1:33" ht="12" customHeight="1" x14ac:dyDescent="0.2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25">
      <c r="A18" s="421" t="s">
        <v>10</v>
      </c>
      <c r="B18" s="422"/>
      <c r="C18" s="422"/>
      <c r="D18" s="173" t="s">
        <v>125</v>
      </c>
      <c r="E18" s="430" t="str">
        <f>IF(D18="ano","typ","Dopravní prostředek")</f>
        <v>Dopravní prostředek</v>
      </c>
      <c r="F18" s="430"/>
      <c r="G18" s="431" t="s">
        <v>69</v>
      </c>
      <c r="H18" s="431"/>
      <c r="I18" s="431"/>
      <c r="J18" s="75" t="str">
        <f>IF(D18="ano","SPZ","")</f>
        <v/>
      </c>
      <c r="K18" s="423" t="s">
        <v>70</v>
      </c>
      <c r="L18" s="432"/>
      <c r="M18" s="348"/>
      <c r="N18" s="14"/>
    </row>
    <row r="19" spans="1:33" ht="21" customHeight="1" x14ac:dyDescent="0.25">
      <c r="A19" s="153"/>
      <c r="B19" s="69"/>
      <c r="C19" s="69"/>
      <c r="D19" s="69"/>
      <c r="E19" s="430"/>
      <c r="F19" s="430"/>
      <c r="G19" s="431"/>
      <c r="H19" s="431"/>
      <c r="I19" s="431"/>
      <c r="J19" s="12" t="s">
        <v>81</v>
      </c>
      <c r="K19" s="277" t="s">
        <v>83</v>
      </c>
      <c r="L19" s="277"/>
      <c r="M19" s="348"/>
    </row>
    <row r="20" spans="1:33" ht="14.25" customHeight="1" x14ac:dyDescent="0.2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2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2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">
      <c r="A23" s="154"/>
      <c r="B23" s="406" t="s">
        <v>12</v>
      </c>
      <c r="C23" s="406"/>
      <c r="D23" s="406"/>
      <c r="E23" s="406"/>
      <c r="F23" s="406"/>
      <c r="G23" s="155"/>
      <c r="H23" s="155"/>
      <c r="I23" s="406" t="str">
        <f>IF(I24="","","…………………………..………….…………………………")</f>
        <v/>
      </c>
      <c r="J23" s="406"/>
      <c r="K23" s="406"/>
      <c r="L23" s="407"/>
      <c r="M23" s="348"/>
    </row>
    <row r="24" spans="1:33" ht="12.75" customHeight="1" x14ac:dyDescent="0.2">
      <c r="A24" s="154"/>
      <c r="B24" s="156" t="s">
        <v>11</v>
      </c>
      <c r="C24" s="73"/>
      <c r="D24" s="73"/>
      <c r="E24" s="73"/>
      <c r="F24" s="73"/>
      <c r="G24" s="155"/>
      <c r="H24" s="155"/>
      <c r="I24" s="408" t="str">
        <f>IF(J7="ano","Datum a podpis vedoucího pracovníka:","")</f>
        <v/>
      </c>
      <c r="J24" s="408"/>
      <c r="K24" s="408"/>
      <c r="L24" s="409"/>
      <c r="M24" s="348"/>
    </row>
    <row r="25" spans="1:33" ht="12.75" customHeight="1" x14ac:dyDescent="0.2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75" x14ac:dyDescent="0.2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262"/>
      <c r="R27" s="10"/>
    </row>
    <row r="28" spans="1:33" ht="10.5" customHeight="1" thickBot="1" x14ac:dyDescent="0.25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80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2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381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25">
      <c r="A30" s="106" t="s">
        <v>14</v>
      </c>
      <c r="B30" s="73"/>
      <c r="C30" s="73"/>
      <c r="D30" s="406" t="s">
        <v>15</v>
      </c>
      <c r="E30" s="406"/>
      <c r="F30" s="406"/>
      <c r="G30" s="406"/>
      <c r="H30" s="73"/>
      <c r="I30" s="406" t="str">
        <f>IF(I31="","","…………………………………………………...…………….")</f>
        <v/>
      </c>
      <c r="J30" s="406"/>
      <c r="K30" s="406"/>
      <c r="L30" s="407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25">
      <c r="A31" s="106"/>
      <c r="B31" s="73"/>
      <c r="C31" s="73"/>
      <c r="D31" s="408" t="s">
        <v>16</v>
      </c>
      <c r="E31" s="408"/>
      <c r="F31" s="408"/>
      <c r="G31" s="408"/>
      <c r="H31" s="156"/>
      <c r="I31" s="408" t="str">
        <f>IF(J7="ano","Datum a podpis nadřízeného pracovníka","")</f>
        <v/>
      </c>
      <c r="J31" s="408"/>
      <c r="K31" s="408"/>
      <c r="L31" s="409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5" thickBot="1" x14ac:dyDescent="0.3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25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25">
      <c r="A34" s="106"/>
      <c r="B34" s="435" t="str">
        <f>IF(D18="ano","Cena Phm/l v Kč","")</f>
        <v/>
      </c>
      <c r="C34" s="436"/>
      <c r="D34" s="437" t="str">
        <f>IF(D18="ano",IF(C35="","Nemám doklad",""),"")</f>
        <v/>
      </c>
      <c r="E34" s="398" t="str">
        <f>IF(D34="","","Druh Phm")</f>
        <v/>
      </c>
      <c r="F34" s="399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25">
      <c r="A35" s="106"/>
      <c r="B35" s="73"/>
      <c r="C35" s="174">
        <v>29.35</v>
      </c>
      <c r="D35" s="437"/>
      <c r="E35" s="400"/>
      <c r="F35" s="401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25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402" t="s">
        <v>20</v>
      </c>
      <c r="B37" s="403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25">
      <c r="A38" s="367" t="s">
        <v>38</v>
      </c>
      <c r="B38" s="368"/>
      <c r="C38" s="88" t="s">
        <v>21</v>
      </c>
      <c r="D38" s="89" t="s">
        <v>22</v>
      </c>
      <c r="E38" s="404" t="s">
        <v>23</v>
      </c>
      <c r="F38" s="405"/>
      <c r="G38" s="410" t="str">
        <f>IF(D18="ano","Ujeté Km","")</f>
        <v/>
      </c>
      <c r="H38" s="412" t="s">
        <v>36</v>
      </c>
      <c r="I38" s="90" t="s">
        <v>24</v>
      </c>
      <c r="J38" s="418" t="s">
        <v>17</v>
      </c>
      <c r="K38" s="91" t="s">
        <v>25</v>
      </c>
      <c r="L38" s="414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25">
      <c r="A39" s="106" t="s">
        <v>39</v>
      </c>
      <c r="B39" s="73" t="s">
        <v>40</v>
      </c>
      <c r="C39" s="92"/>
      <c r="D39" s="93" t="s">
        <v>32</v>
      </c>
      <c r="E39" s="416" t="s">
        <v>33</v>
      </c>
      <c r="F39" s="417"/>
      <c r="G39" s="411"/>
      <c r="H39" s="413"/>
      <c r="I39" s="94" t="s">
        <v>34</v>
      </c>
      <c r="J39" s="419"/>
      <c r="K39" s="95" t="s">
        <v>35</v>
      </c>
      <c r="L39" s="415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25">
      <c r="A40" s="54">
        <f>F13</f>
        <v>41094</v>
      </c>
      <c r="B40" s="99">
        <f>IF(D40="","",D40)</f>
        <v>0.41666666666666669</v>
      </c>
      <c r="C40" s="382">
        <v>41094</v>
      </c>
      <c r="D40" s="96">
        <v>0.41666666666666669</v>
      </c>
      <c r="E40" s="383" t="s">
        <v>74</v>
      </c>
      <c r="F40" s="384"/>
      <c r="G40" s="385">
        <v>366</v>
      </c>
      <c r="H40" s="386"/>
      <c r="I40" s="385"/>
      <c r="J40" s="385">
        <v>0</v>
      </c>
      <c r="K40" s="387"/>
      <c r="L40" s="388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25">
      <c r="A41" s="106"/>
      <c r="B41" s="73"/>
      <c r="C41" s="356"/>
      <c r="D41" s="97"/>
      <c r="E41" s="357" t="s">
        <v>67</v>
      </c>
      <c r="F41" s="358"/>
      <c r="G41" s="360"/>
      <c r="H41" s="362"/>
      <c r="I41" s="360"/>
      <c r="J41" s="360"/>
      <c r="K41" s="364"/>
      <c r="L41" s="366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25">
      <c r="A42" s="367" t="s">
        <v>41</v>
      </c>
      <c r="B42" s="368"/>
      <c r="C42" s="355">
        <v>41103</v>
      </c>
      <c r="D42" s="98"/>
      <c r="E42" s="357" t="s">
        <v>67</v>
      </c>
      <c r="F42" s="358"/>
      <c r="G42" s="359">
        <v>214</v>
      </c>
      <c r="H42" s="361">
        <v>258</v>
      </c>
      <c r="I42" s="359"/>
      <c r="J42" s="359">
        <v>1</v>
      </c>
      <c r="K42" s="363"/>
      <c r="L42" s="365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">
      <c r="A43" s="106" t="s">
        <v>39</v>
      </c>
      <c r="B43" s="73" t="s">
        <v>40</v>
      </c>
      <c r="C43" s="356"/>
      <c r="D43" s="98"/>
      <c r="E43" s="357" t="s">
        <v>75</v>
      </c>
      <c r="F43" s="358"/>
      <c r="G43" s="360"/>
      <c r="H43" s="362"/>
      <c r="I43" s="360"/>
      <c r="J43" s="360"/>
      <c r="K43" s="364"/>
      <c r="L43" s="366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25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355">
        <v>41103</v>
      </c>
      <c r="D44" s="98"/>
      <c r="E44" s="357" t="s">
        <v>75</v>
      </c>
      <c r="F44" s="358"/>
      <c r="G44" s="359">
        <v>214</v>
      </c>
      <c r="H44" s="361"/>
      <c r="I44" s="359"/>
      <c r="J44" s="359">
        <v>1</v>
      </c>
      <c r="K44" s="363"/>
      <c r="L44" s="365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">
      <c r="A45" s="106"/>
      <c r="B45" s="73"/>
      <c r="C45" s="356"/>
      <c r="D45" s="98"/>
      <c r="E45" s="357" t="s">
        <v>67</v>
      </c>
      <c r="F45" s="358"/>
      <c r="G45" s="360"/>
      <c r="H45" s="362"/>
      <c r="I45" s="360"/>
      <c r="J45" s="360"/>
      <c r="K45" s="364"/>
      <c r="L45" s="366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">
      <c r="A46" s="353" t="s">
        <v>58</v>
      </c>
      <c r="B46" s="354"/>
      <c r="C46" s="355">
        <v>41105</v>
      </c>
      <c r="D46" s="98"/>
      <c r="E46" s="357" t="s">
        <v>67</v>
      </c>
      <c r="F46" s="358"/>
      <c r="G46" s="359">
        <v>368</v>
      </c>
      <c r="H46" s="361"/>
      <c r="I46" s="359"/>
      <c r="J46" s="359">
        <v>2</v>
      </c>
      <c r="K46" s="363"/>
      <c r="L46" s="365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">
      <c r="A47" s="353"/>
      <c r="B47" s="354"/>
      <c r="C47" s="356"/>
      <c r="D47" s="98">
        <v>0.625</v>
      </c>
      <c r="E47" s="357" t="s">
        <v>74</v>
      </c>
      <c r="F47" s="358"/>
      <c r="G47" s="360"/>
      <c r="H47" s="362"/>
      <c r="I47" s="360"/>
      <c r="J47" s="360"/>
      <c r="K47" s="364"/>
      <c r="L47" s="366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355"/>
      <c r="D48" s="98"/>
      <c r="E48" s="357"/>
      <c r="F48" s="358"/>
      <c r="G48" s="359"/>
      <c r="H48" s="361"/>
      <c r="I48" s="359"/>
      <c r="J48" s="359"/>
      <c r="K48" s="363"/>
      <c r="L48" s="365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">
      <c r="A49" s="106"/>
      <c r="B49" s="73"/>
      <c r="C49" s="356"/>
      <c r="D49" s="98"/>
      <c r="E49" s="357"/>
      <c r="F49" s="358"/>
      <c r="G49" s="360"/>
      <c r="H49" s="362"/>
      <c r="I49" s="360"/>
      <c r="J49" s="360"/>
      <c r="K49" s="364"/>
      <c r="L49" s="366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75" x14ac:dyDescent="0.25">
      <c r="A50" s="106"/>
      <c r="B50" s="73"/>
      <c r="C50" s="355"/>
      <c r="D50" s="98"/>
      <c r="E50" s="357"/>
      <c r="F50" s="358"/>
      <c r="G50" s="359"/>
      <c r="H50" s="361"/>
      <c r="I50" s="359"/>
      <c r="J50" s="359"/>
      <c r="K50" s="363"/>
      <c r="L50" s="365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75" x14ac:dyDescent="0.25">
      <c r="A51" s="106"/>
      <c r="B51" s="73"/>
      <c r="C51" s="356"/>
      <c r="D51" s="98"/>
      <c r="E51" s="357"/>
      <c r="F51" s="358"/>
      <c r="G51" s="360"/>
      <c r="H51" s="362"/>
      <c r="I51" s="360"/>
      <c r="J51" s="360"/>
      <c r="K51" s="364"/>
      <c r="L51" s="366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75" x14ac:dyDescent="0.25">
      <c r="A52" s="106"/>
      <c r="B52" s="73"/>
      <c r="C52" s="355"/>
      <c r="D52" s="98"/>
      <c r="E52" s="357"/>
      <c r="F52" s="358"/>
      <c r="G52" s="359"/>
      <c r="H52" s="361"/>
      <c r="I52" s="359"/>
      <c r="J52" s="359"/>
      <c r="K52" s="363"/>
      <c r="L52" s="365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75" x14ac:dyDescent="0.25">
      <c r="A53" s="106"/>
      <c r="B53" s="73"/>
      <c r="C53" s="356"/>
      <c r="D53" s="98"/>
      <c r="E53" s="357"/>
      <c r="F53" s="358"/>
      <c r="G53" s="360"/>
      <c r="H53" s="362"/>
      <c r="I53" s="360"/>
      <c r="J53" s="360"/>
      <c r="K53" s="364"/>
      <c r="L53" s="366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75" x14ac:dyDescent="0.25">
      <c r="A54" s="106"/>
      <c r="B54" s="73"/>
      <c r="C54" s="355"/>
      <c r="D54" s="98"/>
      <c r="E54" s="357"/>
      <c r="F54" s="358"/>
      <c r="G54" s="359"/>
      <c r="H54" s="361"/>
      <c r="I54" s="359"/>
      <c r="J54" s="359"/>
      <c r="K54" s="363"/>
      <c r="L54" s="365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5" thickBot="1" x14ac:dyDescent="0.3">
      <c r="A55" s="106"/>
      <c r="B55" s="73"/>
      <c r="C55" s="394"/>
      <c r="D55" s="101"/>
      <c r="E55" s="369"/>
      <c r="F55" s="370"/>
      <c r="G55" s="395"/>
      <c r="H55" s="396"/>
      <c r="I55" s="395"/>
      <c r="J55" s="395"/>
      <c r="K55" s="397"/>
      <c r="L55" s="39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25">
      <c r="A56" s="391"/>
      <c r="B56" s="391"/>
      <c r="C56" s="391"/>
      <c r="D56" s="391"/>
      <c r="E56" s="391"/>
      <c r="F56" s="391"/>
      <c r="G56" s="73"/>
      <c r="H56" s="73"/>
      <c r="I56" s="73"/>
      <c r="J56" s="392" t="s">
        <v>42</v>
      </c>
      <c r="K56" s="393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25">
      <c r="A57" s="216"/>
      <c r="B57" s="184"/>
      <c r="C57" s="215"/>
      <c r="D57" s="216"/>
      <c r="E57" s="184"/>
      <c r="F57" s="215"/>
      <c r="G57" s="73"/>
      <c r="H57" s="73"/>
      <c r="I57" s="105"/>
      <c r="J57" s="372" t="s">
        <v>43</v>
      </c>
      <c r="K57" s="373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">
      <c r="A58" s="216"/>
      <c r="B58" s="217"/>
      <c r="C58" s="215"/>
      <c r="D58" s="216"/>
      <c r="E58" s="184"/>
      <c r="F58" s="215"/>
      <c r="G58" s="73"/>
      <c r="H58" s="73"/>
      <c r="I58" s="73"/>
      <c r="J58" s="374" t="s">
        <v>45</v>
      </c>
      <c r="K58" s="375"/>
      <c r="L58" s="378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25">
      <c r="A59" s="216"/>
      <c r="B59" s="217"/>
      <c r="C59" s="215"/>
      <c r="D59" s="216"/>
      <c r="E59" s="218"/>
      <c r="F59" s="215"/>
      <c r="G59" s="105"/>
      <c r="H59" s="105"/>
      <c r="I59" s="105"/>
      <c r="J59" s="376"/>
      <c r="K59" s="377"/>
      <c r="L59" s="379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25">
      <c r="A60" s="216"/>
      <c r="B60" s="389" t="s">
        <v>44</v>
      </c>
      <c r="C60" s="389"/>
      <c r="D60" s="389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2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2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25">
      <c r="A63" s="216"/>
      <c r="B63" s="217"/>
      <c r="C63" s="215"/>
      <c r="D63" s="216"/>
      <c r="E63" s="218"/>
      <c r="F63" s="215"/>
      <c r="G63" s="349" t="s">
        <v>47</v>
      </c>
      <c r="H63" s="349"/>
      <c r="I63" s="349"/>
      <c r="J63" s="349"/>
      <c r="K63" s="349"/>
      <c r="L63" s="350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2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2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2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351" t="s">
        <v>48</v>
      </c>
      <c r="J66" s="351"/>
      <c r="K66" s="351"/>
      <c r="L66" s="352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5" thickBot="1" x14ac:dyDescent="0.3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Michaela Slocarova</cp:lastModifiedBy>
  <cp:lastPrinted>2017-07-11T10:51:30Z</cp:lastPrinted>
  <dcterms:created xsi:type="dcterms:W3CDTF">2012-01-06T09:08:40Z</dcterms:created>
  <dcterms:modified xsi:type="dcterms:W3CDTF">2026-06-02T12:38:21Z</dcterms:modified>
</cp:coreProperties>
</file>